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37" i="1"/>
  <c r="E37"/>
  <c r="D37"/>
  <c r="B38" s="1"/>
  <c r="F36"/>
  <c r="E36"/>
  <c r="D36"/>
  <c r="C36"/>
  <c r="B36"/>
  <c r="F35"/>
  <c r="E35"/>
  <c r="D35"/>
  <c r="C35"/>
  <c r="B35" s="1"/>
  <c r="B34"/>
  <c r="F33"/>
  <c r="B33"/>
  <c r="E32"/>
  <c r="B32"/>
  <c r="E31"/>
  <c r="D31"/>
  <c r="B31" s="1"/>
  <c r="F30"/>
  <c r="E30"/>
  <c r="D30"/>
  <c r="B30" s="1"/>
  <c r="E29"/>
  <c r="C29"/>
  <c r="B29"/>
  <c r="B28"/>
  <c r="B27"/>
  <c r="E26"/>
  <c r="C26"/>
  <c r="B26" s="1"/>
  <c r="B24"/>
  <c r="F22"/>
  <c r="E22"/>
  <c r="D22"/>
  <c r="B23" s="1"/>
  <c r="F21"/>
  <c r="E21"/>
  <c r="C21"/>
  <c r="B21" s="1"/>
  <c r="F20"/>
  <c r="E20"/>
  <c r="C20"/>
  <c r="B20" s="1"/>
  <c r="F18"/>
  <c r="B18" s="1"/>
  <c r="E17"/>
  <c r="B17" s="1"/>
  <c r="E16"/>
  <c r="D16"/>
  <c r="B16"/>
  <c r="F15"/>
  <c r="E15"/>
  <c r="D15"/>
  <c r="B15"/>
  <c r="E14"/>
  <c r="C14"/>
  <c r="B14" s="1"/>
  <c r="B13"/>
  <c r="B12"/>
  <c r="E11"/>
  <c r="C11"/>
  <c r="B11"/>
  <c r="B22" l="1"/>
  <c r="B37"/>
</calcChain>
</file>

<file path=xl/sharedStrings.xml><?xml version="1.0" encoding="utf-8"?>
<sst xmlns="http://schemas.openxmlformats.org/spreadsheetml/2006/main" count="38" uniqueCount="21">
  <si>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</si>
  <si>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</si>
  <si>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</si>
  <si>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</si>
  <si>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</si>
  <si>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</si>
  <si>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</si>
  <si>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</si>
  <si>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</si>
  <si>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</si>
  <si>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</si>
  <si>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</si>
  <si>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</si>
  <si>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</si>
  <si>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</si>
  <si>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Потери, в том числе:</t>
  </si>
  <si>
    <t xml:space="preserve">относимые на собственное потребление </t>
  </si>
  <si>
    <t>Небаланс</t>
  </si>
  <si>
    <t>Мощность (МВт)</t>
  </si>
  <si>
    <t>передача сторонним потребителям (субабонентам)</t>
  </si>
  <si>
    <t>Объем переданной электроэнергии по договорам об оказании услуг по передаче электроэнергии на 2018 год</t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</si>
</sst>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#,##0.000"/>
  </numFmts>
  <fonts count="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indexed="63"/>
      <name val="Tahoma"/>
      <family val="2"/>
      <charset val="204"/>
    </font>
    <font>
      <sz val="9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9" fontId="3" fillId="0" borderId="0" applyBorder="0">
      <alignment vertical="top"/>
    </xf>
  </cellStyleXfs>
  <cellXfs count="16">
    <xf numFmtId="0" fontId="0" fillId="0" borderId="0" xfId="0"/>
    <xf numFmtId="0" fontId="2" fillId="0" borderId="0" xfId="1" applyFont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49" fontId="2" fillId="0" borderId="0" xfId="3" applyFont="1" applyAlignment="1" applyProtection="1">
      <alignment vertical="center"/>
    </xf>
    <xf numFmtId="49" fontId="2" fillId="0" borderId="0" xfId="3" applyFont="1" applyBorder="1" applyAlignment="1" applyProtection="1">
      <alignment vertical="center"/>
    </xf>
    <xf numFmtId="164" fontId="3" fillId="4" borderId="1" xfId="3" applyNumberFormat="1" applyFont="1" applyFill="1" applyBorder="1" applyAlignment="1" applyProtection="1">
      <alignment horizontal="center" vertical="center"/>
      <protection locked="0"/>
    </xf>
    <xf numFmtId="164" fontId="3" fillId="3" borderId="1" xfId="3" applyNumberFormat="1" applyFont="1" applyFill="1" applyBorder="1" applyAlignment="1" applyProtection="1">
      <alignment horizontal="center" vertical="center"/>
      <protection locked="0"/>
    </xf>
    <xf numFmtId="164" fontId="3" fillId="2" borderId="1" xfId="3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3" fillId="0" borderId="1" xfId="2" applyFont="1" applyBorder="1" applyAlignment="1" applyProtection="1">
      <alignment horizontal="center" vertical="center" wrapText="1"/>
    </xf>
    <xf numFmtId="0" fontId="3" fillId="0" borderId="1" xfId="2" applyFont="1" applyBorder="1" applyAlignment="1" applyProtection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</xf>
    <xf numFmtId="49" fontId="3" fillId="0" borderId="1" xfId="3" applyFont="1" applyBorder="1" applyAlignment="1">
      <alignment horizontal="center" vertical="center"/>
    </xf>
    <xf numFmtId="49" fontId="3" fillId="0" borderId="1" xfId="3" applyFont="1" applyBorder="1" applyAlignment="1">
      <alignment vertical="center" wrapText="1"/>
    </xf>
    <xf numFmtId="165" fontId="3" fillId="2" borderId="1" xfId="3" applyNumberFormat="1" applyFont="1" applyFill="1" applyBorder="1" applyAlignment="1" applyProtection="1">
      <alignment horizontal="center" vertical="center"/>
    </xf>
  </cellXfs>
  <cellStyles count="4">
    <cellStyle name="Обычный" xfId="0" builtinId="0"/>
    <cellStyle name="Обычный 10" xfId="3"/>
    <cellStyle name="Обычный_Полезный отпуск электроэнергии и мощности, реализуемой по регулируемым ценам" xfId="1"/>
    <cellStyle name="Обычный_Сведения об отпуске (передаче) электроэнергии потребителям распределительными сетевыми организациями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9"/>
  <sheetViews>
    <sheetView tabSelected="1" workbookViewId="0">
      <selection activeCell="E4" sqref="E4"/>
    </sheetView>
  </sheetViews>
  <sheetFormatPr defaultRowHeight="15"/>
  <cols>
    <col min="1" max="1" width="38" customWidth="1"/>
    <col min="2" max="2" width="13.7109375" customWidth="1"/>
    <col min="3" max="3" width="13" customWidth="1"/>
    <col min="4" max="4" width="12.140625" customWidth="1"/>
    <col min="5" max="5" width="13.28515625" customWidth="1"/>
    <col min="6" max="6" width="12.7109375" customWidth="1"/>
  </cols>
  <sheetData>
    <row r="2" spans="1:7">
      <c r="A2" s="8"/>
      <c r="B2" s="8"/>
      <c r="C2" s="8"/>
      <c r="D2" s="8"/>
      <c r="E2" s="8"/>
      <c r="F2" s="8"/>
    </row>
    <row r="3" spans="1:7">
      <c r="A3" s="9"/>
      <c r="B3" s="9"/>
      <c r="C3" s="9"/>
      <c r="D3" s="9"/>
      <c r="E3" s="9"/>
      <c r="F3" s="9"/>
    </row>
    <row r="4" spans="1:7" s="1" customFormat="1" ht="15" customHeight="1">
      <c r="A4" s="9"/>
      <c r="B4" s="9"/>
      <c r="C4" s="9"/>
      <c r="D4" s="9"/>
      <c r="E4" s="9"/>
      <c r="F4" s="9"/>
      <c r="G4" s="2"/>
    </row>
    <row r="5" spans="1:7" s="1" customFormat="1" ht="15" customHeight="1">
      <c r="A5" s="8" t="s">
        <v>20</v>
      </c>
      <c r="B5" s="8"/>
      <c r="C5" s="8"/>
      <c r="D5" s="8"/>
      <c r="E5" s="8"/>
      <c r="F5" s="8"/>
      <c r="G5" s="2"/>
    </row>
    <row r="6" spans="1:7" s="1" customFormat="1" ht="12" customHeight="1">
      <c r="A6" s="9"/>
      <c r="B6" s="9"/>
      <c r="C6" s="9"/>
      <c r="D6" s="9"/>
      <c r="E6" s="9"/>
      <c r="F6" s="9"/>
    </row>
    <row r="7" spans="1:7" s="3" customFormat="1" ht="15" customHeight="1">
      <c r="A7" s="10" t="s">
        <v>0</v>
      </c>
      <c r="B7" s="10" t="s">
        <v>1</v>
      </c>
      <c r="C7" s="10" t="s">
        <v>2</v>
      </c>
      <c r="D7" s="10"/>
      <c r="E7" s="10"/>
      <c r="F7" s="10"/>
      <c r="G7" s="4"/>
    </row>
    <row r="8" spans="1:7" s="3" customFormat="1" ht="25.5" customHeight="1">
      <c r="A8" s="10"/>
      <c r="B8" s="10"/>
      <c r="C8" s="11" t="s">
        <v>3</v>
      </c>
      <c r="D8" s="11" t="s">
        <v>4</v>
      </c>
      <c r="E8" s="11" t="s">
        <v>5</v>
      </c>
      <c r="F8" s="11" t="s">
        <v>6</v>
      </c>
      <c r="G8" s="4"/>
    </row>
    <row r="9" spans="1:7" s="3" customFormat="1" ht="15" customHeight="1">
      <c r="A9" s="12">
        <v>1</v>
      </c>
      <c r="B9" s="12">
        <v>3</v>
      </c>
      <c r="C9" s="12">
        <v>4</v>
      </c>
      <c r="D9" s="12">
        <v>5</v>
      </c>
      <c r="E9" s="12">
        <v>6</v>
      </c>
      <c r="F9" s="12">
        <v>7</v>
      </c>
      <c r="G9" s="4"/>
    </row>
    <row r="10" spans="1:7" s="3" customFormat="1" ht="15" customHeight="1">
      <c r="A10" s="13" t="s">
        <v>7</v>
      </c>
      <c r="B10" s="13"/>
      <c r="C10" s="13"/>
      <c r="D10" s="13"/>
      <c r="E10" s="13"/>
      <c r="F10" s="13"/>
      <c r="G10" s="4"/>
    </row>
    <row r="11" spans="1:7" s="3" customFormat="1" ht="15" customHeight="1">
      <c r="A11" s="14" t="s">
        <v>8</v>
      </c>
      <c r="B11" s="5">
        <f>SUM(C11:E11)</f>
        <v>263872.92550000001</v>
      </c>
      <c r="C11" s="6">
        <f>SUM(217750*1.055442)</f>
        <v>229822.49549999999</v>
      </c>
      <c r="D11" s="6"/>
      <c r="E11" s="6">
        <f>SUM(32260*1.0555)</f>
        <v>34050.43</v>
      </c>
      <c r="F11" s="6"/>
      <c r="G11" s="4"/>
    </row>
    <row r="12" spans="1:7" s="3" customFormat="1" ht="27.75" customHeight="1">
      <c r="A12" s="14" t="s">
        <v>9</v>
      </c>
      <c r="B12" s="7">
        <f t="shared" ref="B12:B34" si="0">SUM(C12:F12)</f>
        <v>0</v>
      </c>
      <c r="C12" s="6"/>
      <c r="D12" s="6"/>
      <c r="E12" s="6"/>
      <c r="F12" s="6"/>
      <c r="G12" s="4"/>
    </row>
    <row r="13" spans="1:7" s="3" customFormat="1" ht="15" customHeight="1">
      <c r="A13" s="14" t="s">
        <v>10</v>
      </c>
      <c r="B13" s="7">
        <f t="shared" si="0"/>
        <v>0</v>
      </c>
      <c r="C13" s="6"/>
      <c r="D13" s="6"/>
      <c r="E13" s="6"/>
      <c r="F13" s="6"/>
      <c r="G13" s="4"/>
    </row>
    <row r="14" spans="1:7" s="3" customFormat="1" ht="15" customHeight="1">
      <c r="A14" s="14" t="s">
        <v>11</v>
      </c>
      <c r="B14" s="5">
        <f>SUM(C14:E14)</f>
        <v>263872.92550000001</v>
      </c>
      <c r="C14" s="6">
        <f>SUM(217750*1.055442)</f>
        <v>229822.49549999999</v>
      </c>
      <c r="D14" s="6"/>
      <c r="E14" s="6">
        <f>SUM(32260*1.0555)</f>
        <v>34050.43</v>
      </c>
      <c r="F14" s="6"/>
      <c r="G14" s="4"/>
    </row>
    <row r="15" spans="1:7" s="3" customFormat="1" ht="15" customHeight="1">
      <c r="A15" s="14" t="s">
        <v>12</v>
      </c>
      <c r="B15" s="7">
        <f>SUM(D15:F15)</f>
        <v>534061.97</v>
      </c>
      <c r="C15" s="6"/>
      <c r="D15" s="6">
        <f>SUM(107300*1.0897)</f>
        <v>116924.80999999998</v>
      </c>
      <c r="E15" s="6">
        <f>SUM(210190*1.0897)</f>
        <v>229044.04299999998</v>
      </c>
      <c r="F15" s="6">
        <f>SUM(172610*1.0897)</f>
        <v>188093.11699999997</v>
      </c>
      <c r="G15" s="4"/>
    </row>
    <row r="16" spans="1:7" s="3" customFormat="1" ht="15" customHeight="1">
      <c r="A16" s="14" t="s">
        <v>3</v>
      </c>
      <c r="B16" s="7">
        <f t="shared" si="0"/>
        <v>232029.82099999997</v>
      </c>
      <c r="C16" s="6"/>
      <c r="D16" s="6">
        <f>SUM(107300*1.0897)</f>
        <v>116924.80999999998</v>
      </c>
      <c r="E16" s="6">
        <f>SUM(105630*1.0897)</f>
        <v>115105.01099999998</v>
      </c>
      <c r="F16" s="6"/>
      <c r="G16" s="4"/>
    </row>
    <row r="17" spans="1:7" s="3" customFormat="1" ht="18" customHeight="1">
      <c r="A17" s="14" t="s">
        <v>4</v>
      </c>
      <c r="B17" s="7">
        <f t="shared" si="0"/>
        <v>113939.03199999999</v>
      </c>
      <c r="C17" s="6"/>
      <c r="D17" s="6"/>
      <c r="E17" s="6">
        <f>SUM(104560*1.0897)</f>
        <v>113939.03199999999</v>
      </c>
      <c r="F17" s="6"/>
      <c r="G17" s="4"/>
    </row>
    <row r="18" spans="1:7" s="3" customFormat="1" ht="26.25" customHeight="1">
      <c r="A18" s="14" t="s">
        <v>5</v>
      </c>
      <c r="B18" s="7">
        <f t="shared" si="0"/>
        <v>188093.11699999997</v>
      </c>
      <c r="C18" s="6"/>
      <c r="D18" s="6"/>
      <c r="E18" s="6"/>
      <c r="F18" s="6">
        <f>SUM(172610*1.0897)</f>
        <v>188093.11699999997</v>
      </c>
      <c r="G18" s="4"/>
    </row>
    <row r="19" spans="1:7" s="3" customFormat="1" ht="15" customHeight="1">
      <c r="A19" s="14" t="s">
        <v>13</v>
      </c>
      <c r="B19" s="7"/>
      <c r="C19" s="6"/>
      <c r="D19" s="6"/>
      <c r="E19" s="6"/>
      <c r="F19" s="6"/>
      <c r="G19" s="4"/>
    </row>
    <row r="20" spans="1:7" s="3" customFormat="1" ht="15" customHeight="1">
      <c r="A20" s="14" t="s">
        <v>14</v>
      </c>
      <c r="B20" s="7">
        <f>SUM(C20:F20)</f>
        <v>229400.003054</v>
      </c>
      <c r="C20" s="6">
        <f>SUM(3670*1.089731)</f>
        <v>3999.31277</v>
      </c>
      <c r="D20" s="6"/>
      <c r="E20" s="6">
        <f>SUM(54580*1.0897388)</f>
        <v>59477.943703999998</v>
      </c>
      <c r="F20" s="6">
        <f>SUM(152260*1.089733)</f>
        <v>165922.74658000001</v>
      </c>
      <c r="G20" s="4"/>
    </row>
    <row r="21" spans="1:7" s="3" customFormat="1" ht="15" customHeight="1">
      <c r="A21" s="14" t="s">
        <v>19</v>
      </c>
      <c r="B21" s="7">
        <f>SUM(C21:F21)</f>
        <v>229400.003054</v>
      </c>
      <c r="C21" s="6">
        <f>SUM(3670*1.089731)</f>
        <v>3999.31277</v>
      </c>
      <c r="D21" s="6"/>
      <c r="E21" s="6">
        <f>SUM(54580*1.0897388)</f>
        <v>59477.943703999998</v>
      </c>
      <c r="F21" s="6">
        <f>SUM(152260*1.089733)</f>
        <v>165922.74658000001</v>
      </c>
      <c r="G21" s="4"/>
    </row>
    <row r="22" spans="1:7" s="3" customFormat="1" ht="15" customHeight="1">
      <c r="A22" s="14" t="s">
        <v>15</v>
      </c>
      <c r="B22" s="15">
        <f>SUM(D22:F22)</f>
        <v>34472.901140000002</v>
      </c>
      <c r="C22" s="6"/>
      <c r="D22" s="6">
        <f>SUM(3890*0.872781)</f>
        <v>3395.1180899999999</v>
      </c>
      <c r="E22" s="6">
        <f>SUM(15260*0.87272)</f>
        <v>13317.707200000001</v>
      </c>
      <c r="F22" s="6">
        <f>SUM(20350*0.872731)</f>
        <v>17760.075850000001</v>
      </c>
      <c r="G22" s="4"/>
    </row>
    <row r="23" spans="1:7" s="3" customFormat="1" ht="28.5" customHeight="1">
      <c r="A23" s="14" t="s">
        <v>16</v>
      </c>
      <c r="B23" s="15">
        <f>SUM(D22:F22)</f>
        <v>34472.901140000002</v>
      </c>
      <c r="C23" s="6"/>
      <c r="D23" s="6"/>
      <c r="E23" s="6"/>
      <c r="F23" s="6"/>
      <c r="G23" s="4"/>
    </row>
    <row r="24" spans="1:7" s="3" customFormat="1" ht="15" customHeight="1">
      <c r="A24" s="14" t="s">
        <v>17</v>
      </c>
      <c r="B24" s="7">
        <f t="shared" si="0"/>
        <v>0</v>
      </c>
      <c r="C24" s="7">
        <v>0</v>
      </c>
      <c r="D24" s="7">
        <v>0</v>
      </c>
      <c r="E24" s="7">
        <v>0</v>
      </c>
      <c r="F24" s="7">
        <v>0</v>
      </c>
      <c r="G24" s="4"/>
    </row>
    <row r="25" spans="1:7" s="3" customFormat="1" ht="15" customHeight="1">
      <c r="A25" s="13" t="s">
        <v>18</v>
      </c>
      <c r="B25" s="13"/>
      <c r="C25" s="13"/>
      <c r="D25" s="13"/>
      <c r="E25" s="13"/>
      <c r="F25" s="13"/>
      <c r="G25" s="4"/>
    </row>
    <row r="26" spans="1:7" s="3" customFormat="1" ht="15" customHeight="1">
      <c r="A26" s="14" t="s">
        <v>8</v>
      </c>
      <c r="B26" s="7">
        <f>SUM(C26:F26)</f>
        <v>41.200068000000002</v>
      </c>
      <c r="C26" s="6">
        <f>SUM(28.34*1.0556)</f>
        <v>29.915704000000002</v>
      </c>
      <c r="D26" s="6"/>
      <c r="E26" s="6">
        <f>SUM(10.69*1.0556)</f>
        <v>11.284364</v>
      </c>
      <c r="F26" s="6"/>
      <c r="G26" s="4"/>
    </row>
    <row r="27" spans="1:7" s="3" customFormat="1" ht="25.5" customHeight="1">
      <c r="A27" s="14" t="s">
        <v>9</v>
      </c>
      <c r="B27" s="7">
        <f t="shared" si="0"/>
        <v>0</v>
      </c>
      <c r="C27" s="6"/>
      <c r="D27" s="6"/>
      <c r="E27" s="6"/>
      <c r="F27" s="6"/>
      <c r="G27" s="4"/>
    </row>
    <row r="28" spans="1:7" s="3" customFormat="1" ht="15" customHeight="1">
      <c r="A28" s="14" t="s">
        <v>10</v>
      </c>
      <c r="B28" s="7">
        <f t="shared" si="0"/>
        <v>0</v>
      </c>
      <c r="C28" s="6"/>
      <c r="D28" s="6"/>
      <c r="E28" s="6"/>
      <c r="F28" s="6"/>
      <c r="G28" s="4"/>
    </row>
    <row r="29" spans="1:7" s="3" customFormat="1" ht="15" customHeight="1">
      <c r="A29" s="14" t="s">
        <v>11</v>
      </c>
      <c r="B29" s="7">
        <f>SUM(C29:F29)</f>
        <v>41.200068000000002</v>
      </c>
      <c r="C29" s="6">
        <f>SUM(28.34*1.0556)</f>
        <v>29.915704000000002</v>
      </c>
      <c r="D29" s="6"/>
      <c r="E29" s="6">
        <f>SUM(10.69*1.0556)</f>
        <v>11.284364</v>
      </c>
      <c r="F29" s="6"/>
      <c r="G29" s="4"/>
    </row>
    <row r="30" spans="1:7" s="3" customFormat="1" ht="15" customHeight="1">
      <c r="A30" s="14" t="s">
        <v>12</v>
      </c>
      <c r="B30" s="7">
        <f>SUM(D30:F30)</f>
        <v>63.573993000000002</v>
      </c>
      <c r="C30" s="6"/>
      <c r="D30" s="6">
        <f>SUM(11.75*1.0929)</f>
        <v>12.841575000000001</v>
      </c>
      <c r="E30" s="6">
        <f>SUM(23.6*1.0929)</f>
        <v>25.792440000000003</v>
      </c>
      <c r="F30" s="6">
        <f>SUM(22.82*1.0929)</f>
        <v>24.939978</v>
      </c>
      <c r="G30" s="4"/>
    </row>
    <row r="31" spans="1:7" s="3" customFormat="1" ht="15" customHeight="1">
      <c r="A31" s="14" t="s">
        <v>3</v>
      </c>
      <c r="B31" s="7">
        <f t="shared" si="0"/>
        <v>30.437265000000004</v>
      </c>
      <c r="C31" s="6"/>
      <c r="D31" s="6">
        <f>SUM(11.75*1.0929)</f>
        <v>12.841575000000001</v>
      </c>
      <c r="E31" s="6">
        <f>SUM(16.1*1.0929)</f>
        <v>17.595690000000001</v>
      </c>
      <c r="F31" s="6"/>
      <c r="G31" s="4"/>
    </row>
    <row r="32" spans="1:7" s="3" customFormat="1" ht="15" customHeight="1">
      <c r="A32" s="14" t="s">
        <v>4</v>
      </c>
      <c r="B32" s="7">
        <f t="shared" si="0"/>
        <v>8.1967499999999998</v>
      </c>
      <c r="C32" s="6"/>
      <c r="D32" s="6"/>
      <c r="E32" s="6">
        <f>SUM(7.5*1.0929)</f>
        <v>8.1967499999999998</v>
      </c>
      <c r="F32" s="6"/>
      <c r="G32" s="4"/>
    </row>
    <row r="33" spans="1:7" s="3" customFormat="1" ht="24.75" customHeight="1">
      <c r="A33" s="14" t="s">
        <v>5</v>
      </c>
      <c r="B33" s="7">
        <f t="shared" si="0"/>
        <v>24.939978</v>
      </c>
      <c r="C33" s="6"/>
      <c r="D33" s="6"/>
      <c r="E33" s="6"/>
      <c r="F33" s="6">
        <f>SUM(22.82*1.0929)</f>
        <v>24.939978</v>
      </c>
      <c r="G33" s="4"/>
    </row>
    <row r="34" spans="1:7" s="3" customFormat="1" ht="15" customHeight="1">
      <c r="A34" s="14" t="s">
        <v>13</v>
      </c>
      <c r="B34" s="7">
        <f t="shared" si="0"/>
        <v>0</v>
      </c>
      <c r="C34" s="6"/>
      <c r="D34" s="6"/>
      <c r="E34" s="6"/>
      <c r="F34" s="6"/>
      <c r="G34" s="4"/>
    </row>
    <row r="35" spans="1:7" s="3" customFormat="1" ht="15" customHeight="1">
      <c r="A35" s="14" t="s">
        <v>14</v>
      </c>
      <c r="B35" s="7">
        <f>SUM(C35:F35)</f>
        <v>35.235264000000001</v>
      </c>
      <c r="C35" s="6">
        <f>SUM(0.49*1.0902)</f>
        <v>0.53419800000000006</v>
      </c>
      <c r="D35" s="6">
        <f>SUM(2.98*1.0902)</f>
        <v>3.248796</v>
      </c>
      <c r="E35" s="6">
        <f>SUM(8.82*1.0902)</f>
        <v>9.6155640000000009</v>
      </c>
      <c r="F35" s="6">
        <f>SUM(20.03*1.0902)</f>
        <v>21.836706000000003</v>
      </c>
      <c r="G35" s="4"/>
    </row>
    <row r="36" spans="1:7" s="3" customFormat="1" ht="15" customHeight="1">
      <c r="A36" s="14" t="s">
        <v>19</v>
      </c>
      <c r="B36" s="7">
        <f>SUM(C36:F36)</f>
        <v>35.235264000000001</v>
      </c>
      <c r="C36" s="6">
        <f>SUM(0.49*1.0902)</f>
        <v>0.53419800000000006</v>
      </c>
      <c r="D36" s="6">
        <f>SUM(2.98*1.0902)</f>
        <v>3.248796</v>
      </c>
      <c r="E36" s="6">
        <f>SUM(8.82*1.0902)</f>
        <v>9.6155640000000009</v>
      </c>
      <c r="F36" s="6">
        <f>SUM(20.03*1.0902)</f>
        <v>21.836706000000003</v>
      </c>
      <c r="G36" s="4"/>
    </row>
    <row r="37" spans="1:7">
      <c r="A37" s="14" t="s">
        <v>15</v>
      </c>
      <c r="B37" s="7">
        <f>SUM(D37:F37)</f>
        <v>4.9586386400000002</v>
      </c>
      <c r="C37" s="6"/>
      <c r="D37" s="6">
        <f>SUM(1.27*0.8728*0.19)</f>
        <v>0.21060664000000001</v>
      </c>
      <c r="E37" s="6">
        <f>SUM(2.65*0.8728)</f>
        <v>2.3129200000000001</v>
      </c>
      <c r="F37" s="6">
        <f>SUM(2.79*0.8728)</f>
        <v>2.4351120000000002</v>
      </c>
    </row>
    <row r="38" spans="1:7">
      <c r="A38" s="14" t="s">
        <v>16</v>
      </c>
      <c r="B38" s="7">
        <f>SUM(D37:F37)</f>
        <v>4.9586386400000002</v>
      </c>
      <c r="C38" s="6"/>
      <c r="D38" s="6"/>
      <c r="E38" s="6"/>
      <c r="F38" s="6"/>
    </row>
    <row r="39" spans="1:7">
      <c r="A39" s="14" t="s">
        <v>17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</row>
  </sheetData>
  <mergeCells count="7">
    <mergeCell ref="A25:F25"/>
    <mergeCell ref="A2:F2"/>
    <mergeCell ref="A5:F5"/>
    <mergeCell ref="A7:A8"/>
    <mergeCell ref="B7:B8"/>
    <mergeCell ref="C7:F7"/>
    <mergeCell ref="A10:F10"/>
  </mergeCells>
  <dataValidations count="1">
    <dataValidation type="decimal" allowBlank="1" showErrorMessage="1" errorTitle="Ошибка" error="Допускается ввод только действительных чисел!" sqref="ST8:SX21 IX23:JB36 ST23:SX36 ACP23:ACT36 AML23:AMP36 AWH23:AWL36 BGD23:BGH36 BPZ23:BQD36 BZV23:BZZ36 CJR23:CJV36 CTN23:CTR36 DDJ23:DDN36 DNF23:DNJ36 DXB23:DXF36 EGX23:EHB36 EQT23:EQX36 FAP23:FAT36 FKL23:FKP36 FUH23:FUL36 GED23:GEH36 GNZ23:GOD36 GXV23:GXZ36 HHR23:HHV36 HRN23:HRR36 IBJ23:IBN36 ILF23:ILJ36 IVB23:IVF36 JEX23:JFB36 JOT23:JOX36 JYP23:JYT36 KIL23:KIP36 KSH23:KSL36 LCD23:LCH36 LLZ23:LMD36 LVV23:LVZ36 MFR23:MFV36 MPN23:MPR36 MZJ23:MZN36 NJF23:NJJ36 NTB23:NTF36 OCX23:ODB36 OMT23:OMX36 OWP23:OWT36 PGL23:PGP36 PQH23:PQL36 QAD23:QAH36 QJZ23:QKD36 QTV23:QTZ36 RDR23:RDV36 RNN23:RNR36 RXJ23:RXN36 SHF23:SHJ36 SRB23:SRF36 TAX23:TBB36 TKT23:TKX36 TUP23:TUT36 UEL23:UEP36 UOH23:UOL36 UYD23:UYH36 VHZ23:VID36 VRV23:VRZ36 WBR23:WBV36 WLN23:WLR36 WVJ23:WVN36 IX8:JB21 WVJ8:WVN21 WLN8:WLR21 WBR8:WBV21 VRV8:VRZ21 VHZ8:VID21 UYD8:UYH21 UOH8:UOL21 UEL8:UEP21 TUP8:TUT21 TKT8:TKX21 TAX8:TBB21 SRB8:SRF21 SHF8:SHJ21 RXJ8:RXN21 RNN8:RNR21 RDR8:RDV21 QTV8:QTZ21 QJZ8:QKD21 QAD8:QAH21 PQH8:PQL21 PGL8:PGP21 OWP8:OWT21 OMT8:OMX21 OCX8:ODB21 NTB8:NTF21 NJF8:NJJ21 MZJ8:MZN21 MPN8:MPR21 MFR8:MFV21 LVV8:LVZ21 LLZ8:LMD21 LCD8:LCH21 KSH8:KSL21 KIL8:KIP21 JYP8:JYT21 JOT8:JOX21 JEX8:JFB21 IVB8:IVF21 ILF8:ILJ21 IBJ8:IBN21 HRN8:HRR21 HHR8:HHV21 GXV8:GXZ21 GNZ8:GOD21 GED8:GEH21 FUH8:FUL21 FKL8:FKP21 FAP8:FAT21 EQT8:EQX21 EGX8:EHB21 DXB8:DXF21 DNF8:DNJ21 DDJ8:DDN21 CTN8:CTR21 CJR8:CJV21 BZV8:BZZ21 BPZ8:BQD21 BGD8:BGH21 AWH8:AWL21 AML8:AMP21 ACP8:ACT21 B11:F24 B26:F39">
      <formula1>-9.99999999999999E+23</formula1>
      <formula2>9.99999999999999E+23</formula2>
    </dataValidation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2018-03-06T10:37:56Z</dcterms:modified>
</cp:coreProperties>
</file>